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2" i="1"/>
  <c r="E22"/>
  <c r="F22"/>
  <c r="F21"/>
  <c r="G22"/>
  <c r="H22"/>
  <c r="I24"/>
  <c r="I22" s="1"/>
  <c r="J24"/>
  <c r="J22" s="1"/>
  <c r="I25"/>
  <c r="J25"/>
  <c r="I26"/>
  <c r="J26"/>
  <c r="D27"/>
  <c r="D21" s="1"/>
  <c r="E27"/>
  <c r="F27"/>
  <c r="G27"/>
  <c r="H27"/>
  <c r="H21" s="1"/>
  <c r="I29"/>
  <c r="I27" s="1"/>
  <c r="J29"/>
  <c r="J27"/>
  <c r="I30"/>
  <c r="J30"/>
  <c r="D31"/>
  <c r="E31"/>
  <c r="F31"/>
  <c r="G31"/>
  <c r="H31"/>
  <c r="I33"/>
  <c r="J33"/>
  <c r="I34"/>
  <c r="I31" s="1"/>
  <c r="J34"/>
  <c r="J31" s="1"/>
  <c r="I35"/>
  <c r="J35"/>
  <c r="I36"/>
  <c r="J36"/>
  <c r="I37"/>
  <c r="J37"/>
  <c r="I38"/>
  <c r="J38"/>
  <c r="I39"/>
  <c r="J39"/>
  <c r="D40"/>
  <c r="E40"/>
  <c r="E21" s="1"/>
  <c r="F40"/>
  <c r="G40"/>
  <c r="G21" s="1"/>
  <c r="H40"/>
  <c r="I42"/>
  <c r="J42"/>
  <c r="I43"/>
  <c r="J43"/>
  <c r="I44"/>
  <c r="J44"/>
  <c r="I45"/>
  <c r="J45"/>
  <c r="J40" s="1"/>
  <c r="D55"/>
  <c r="E55"/>
  <c r="F55"/>
  <c r="G55"/>
  <c r="H55"/>
  <c r="H53" s="1"/>
  <c r="I57"/>
  <c r="I55"/>
  <c r="J57"/>
  <c r="J55" s="1"/>
  <c r="I58"/>
  <c r="J58"/>
  <c r="I59"/>
  <c r="J59"/>
  <c r="D60"/>
  <c r="E60"/>
  <c r="E53" s="1"/>
  <c r="F60"/>
  <c r="G60"/>
  <c r="G53" s="1"/>
  <c r="H60"/>
  <c r="I62"/>
  <c r="J62"/>
  <c r="J60" s="1"/>
  <c r="I63"/>
  <c r="J63"/>
  <c r="I64"/>
  <c r="J64"/>
  <c r="I65"/>
  <c r="J65"/>
  <c r="I66"/>
  <c r="J66"/>
  <c r="I67"/>
  <c r="J67"/>
  <c r="D68"/>
  <c r="E68"/>
  <c r="F68"/>
  <c r="G68"/>
  <c r="H68"/>
  <c r="I70"/>
  <c r="I68" s="1"/>
  <c r="J70"/>
  <c r="J68" s="1"/>
  <c r="I71"/>
  <c r="J71"/>
  <c r="D72"/>
  <c r="E72"/>
  <c r="F72"/>
  <c r="G72"/>
  <c r="H72"/>
  <c r="I74"/>
  <c r="I72"/>
  <c r="J74"/>
  <c r="J72"/>
  <c r="I75"/>
  <c r="J75"/>
  <c r="D83"/>
  <c r="E83"/>
  <c r="F83"/>
  <c r="G83"/>
  <c r="H83"/>
  <c r="I85"/>
  <c r="J85"/>
  <c r="I86"/>
  <c r="I83" s="1"/>
  <c r="J86"/>
  <c r="J83" s="1"/>
  <c r="D87"/>
  <c r="E87"/>
  <c r="F87"/>
  <c r="G87"/>
  <c r="H87"/>
  <c r="I89"/>
  <c r="J89"/>
  <c r="I90"/>
  <c r="I87" s="1"/>
  <c r="J90"/>
  <c r="J87" s="1"/>
  <c r="I91"/>
  <c r="J91"/>
  <c r="D92"/>
  <c r="E92"/>
  <c r="F92"/>
  <c r="F53" s="1"/>
  <c r="G92"/>
  <c r="H92"/>
  <c r="I94"/>
  <c r="I92"/>
  <c r="J94"/>
  <c r="I95"/>
  <c r="J95"/>
  <c r="I96"/>
  <c r="J96"/>
  <c r="I97"/>
  <c r="J97"/>
  <c r="D98"/>
  <c r="E98"/>
  <c r="F98"/>
  <c r="G98"/>
  <c r="H98"/>
  <c r="I100"/>
  <c r="I98"/>
  <c r="J100"/>
  <c r="J98" s="1"/>
  <c r="I101"/>
  <c r="J101"/>
  <c r="I102"/>
  <c r="J102"/>
  <c r="J103"/>
  <c r="D116"/>
  <c r="E116"/>
  <c r="F116"/>
  <c r="G116"/>
  <c r="H116"/>
  <c r="I118"/>
  <c r="I116" s="1"/>
  <c r="J118"/>
  <c r="J116" s="1"/>
  <c r="I119"/>
  <c r="J119"/>
  <c r="I120"/>
  <c r="J120"/>
  <c r="I121"/>
  <c r="J121"/>
  <c r="I122"/>
  <c r="J122"/>
  <c r="D123"/>
  <c r="D114" s="1"/>
  <c r="E123"/>
  <c r="F123"/>
  <c r="G123"/>
  <c r="H123"/>
  <c r="I125"/>
  <c r="J125"/>
  <c r="I126"/>
  <c r="I123" s="1"/>
  <c r="J126"/>
  <c r="J123" s="1"/>
  <c r="I127"/>
  <c r="J127"/>
  <c r="E128"/>
  <c r="F128"/>
  <c r="G128"/>
  <c r="H128"/>
  <c r="H114" s="1"/>
  <c r="I129"/>
  <c r="I130"/>
  <c r="I128" s="1"/>
  <c r="J128" s="1"/>
  <c r="E131"/>
  <c r="F131"/>
  <c r="G131"/>
  <c r="H131"/>
  <c r="J131"/>
  <c r="I133"/>
  <c r="I134"/>
  <c r="I131" s="1"/>
  <c r="D135"/>
  <c r="E135"/>
  <c r="F135"/>
  <c r="I137"/>
  <c r="I135" s="1"/>
  <c r="J137"/>
  <c r="J135"/>
  <c r="I138"/>
  <c r="J138"/>
  <c r="D146"/>
  <c r="E146"/>
  <c r="F146"/>
  <c r="G146"/>
  <c r="H146"/>
  <c r="I148"/>
  <c r="J148"/>
  <c r="I149"/>
  <c r="I146" s="1"/>
  <c r="J149"/>
  <c r="J146" s="1"/>
  <c r="D158"/>
  <c r="E103"/>
  <c r="E158"/>
  <c r="F103" s="1"/>
  <c r="I103" s="1"/>
  <c r="F158"/>
  <c r="G103"/>
  <c r="G158"/>
  <c r="H103"/>
  <c r="H160"/>
  <c r="H158"/>
  <c r="D105" l="1"/>
  <c r="I114"/>
  <c r="E114"/>
  <c r="I60"/>
  <c r="I53" s="1"/>
  <c r="I105" s="1"/>
  <c r="G114"/>
  <c r="D53"/>
  <c r="J21"/>
  <c r="J92"/>
  <c r="F114"/>
  <c r="I40"/>
  <c r="I21" s="1"/>
  <c r="G105"/>
  <c r="H105"/>
  <c r="E105"/>
  <c r="F105"/>
  <c r="J53"/>
  <c r="J114"/>
</calcChain>
</file>

<file path=xl/sharedStrings.xml><?xml version="1.0" encoding="utf-8"?>
<sst xmlns="http://schemas.openxmlformats.org/spreadsheetml/2006/main" count="515" uniqueCount="288">
  <si>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</si>
  <si>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</si>
  <si>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</si>
  <si>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</si>
  <si>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</si>
  <si>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</si>
  <si>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</si>
  <si>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</si>
  <si>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</si>
  <si>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</si>
  <si>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</si>
  <si>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</si>
  <si>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</si>
  <si>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</si>
  <si>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</si>
  <si>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</si>
  <si>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</si>
  <si>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</si>
  <si>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</si>
  <si>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</si>
  <si>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</si>
  <si>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</si>
  <si>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</si>
  <si>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</si>
  <si>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</si>
  <si>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</si>
  <si>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</si>
  <si>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</si>
  <si>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</si>
  <si>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</si>
  <si>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</si>
  <si>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</si>
  <si>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</si>
  <si>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</si>
  <si>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</si>
  <si>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</si>
  <si>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</si>
  <si>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</si>
  <si>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</si>
  <si>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</si>
  <si>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</si>
  <si>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</si>
  <si>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</si>
  <si>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</si>
  <si>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</si>
  <si>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</si>
  <si>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</si>
  <si>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</si>
  <si>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</si>
  <si>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</si>
  <si>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</si>
  <si>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</si>
  <si>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</si>
  <si>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</si>
  <si>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</si>
  <si>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</si>
  <si>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</si>
  <si>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</si>
  <si>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</si>
  <si>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</si>
  <si>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</si>
  <si>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</si>
  <si>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</si>
  <si>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</si>
  <si>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</si>
  <si>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</si>
  <si>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102</t>
  </si>
  <si>
    <t>103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</si>
  <si>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</si>
  <si>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</si>
  <si>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</si>
  <si>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</si>
  <si>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</si>
  <si>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</si>
  <si>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</si>
  <si>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</si>
  <si>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</si>
  <si>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</si>
  <si>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</si>
  <si>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</si>
  <si>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</si>
  <si>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</si>
  <si>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</si>
  <si>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</si>
  <si>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</si>
  <si>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</si>
  <si>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</si>
  <si>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</si>
  <si>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</si>
  <si>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</si>
  <si>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</si>
  <si>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</si>
  <si>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</si>
  <si>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</si>
  <si>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</si>
  <si>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</si>
  <si>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</si>
  <si>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</si>
  <si>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</si>
  <si>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</si>
  <si>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</si>
  <si>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</si>
  <si>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</si>
  <si>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</si>
  <si>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</si>
  <si>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</si>
  <si>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</si>
  <si>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</si>
  <si>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</si>
  <si>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</si>
  <si>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</si>
  <si>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</si>
  <si>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</si>
  <si>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</si>
  <si>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</si>
  <si>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</si>
  <si>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</si>
  <si>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</si>
  <si>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</si>
  <si>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</si>
  <si>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</si>
  <si>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</si>
  <si>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</si>
  <si>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</si>
  <si>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</si>
  <si>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</si>
  <si>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</si>
  <si>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</si>
  <si>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</si>
  <si>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</si>
  <si>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</si>
  <si>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</si>
  <si>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</si>
  <si>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</si>
  <si>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</si>
  <si>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</si>
  <si>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</si>
  <si>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</si>
  <si>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</si>
  <si>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</si>
  <si>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</si>
  <si>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</si>
  <si>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</si>
  <si>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</si>
  <si>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</si>
  <si>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</si>
  <si>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</si>
  <si>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</si>
  <si>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</si>
  <si>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</si>
  <si>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</si>
  <si>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</si>
  <si>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</si>
  <si>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</si>
  <si>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</si>
  <si>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</si>
  <si>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</si>
  <si>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</si>
  <si>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</si>
  <si>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</si>
  <si>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</si>
  <si>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</si>
  <si>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</si>
  <si>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</si>
  <si>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</si>
  <si>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</si>
  <si>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</si>
  <si>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</si>
  <si>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</si>
  <si>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</si>
  <si>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</si>
  <si>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</si>
  <si>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</si>
  <si>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</si>
  <si>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</si>
  <si>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</si>
  <si>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</si>
  <si>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</si>
  <si>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</si>
  <si>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</si>
  <si>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</si>
  <si>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</si>
  <si>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</si>
  <si>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</si>
  <si>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</si>
  <si>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</si>
  <si>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</si>
  <si>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</si>
  <si>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</si>
  <si>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</si>
  <si>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</si>
  <si>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</si>
  <si>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</si>
  <si>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</si>
  <si>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</si>
  <si>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</si>
  <si>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</si>
  <si>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</si>
  <si>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</si>
  <si>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</si>
  <si>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</si>
  <si>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</si>
  <si>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</si>
  <si>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</si>
  <si>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</si>
  <si>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</si>
  <si>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</si>
  <si>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</si>
  <si>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</si>
  <si>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</si>
  <si>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</si>
  <si>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</si>
  <si>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</si>
  <si>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</si>
  <si>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</si>
  <si>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</si>
  <si>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</si>
  <si>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</si>
  <si>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</si>
  <si>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</si>
  <si>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</si>
  <si>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</si>
  <si>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</si>
  <si>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</si>
  <si>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</si>
  <si>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</si>
  <si>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</si>
  <si>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</si>
  <si>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</si>
  <si>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</si>
  <si>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</si>
  <si>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</si>
  <si>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</si>
  <si>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</si>
  <si>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</si>
  <si>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</si>
  <si>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</si>
  <si>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</si>
  <si>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</si>
  <si>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</si>
  <si>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</si>
  <si>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</si>
  <si>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</si>
  <si>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</si>
  <si>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</si>
  <si>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</si>
  <si>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</si>
  <si>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</si>
  <si>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</si>
  <si>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</si>
  <si>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</si>
  <si>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</si>
  <si>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</si>
  <si>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</si>
  <si>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</si>
  <si>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</si>
  <si>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Шоломова Елена Борисовна</t>
  </si>
  <si>
    <t>Казаринова Елена Владимировна</t>
  </si>
  <si>
    <t>01 января 2016 г.</t>
  </si>
  <si>
    <t>2.собственные доходы учреждения</t>
  </si>
  <si>
    <t>7220003137</t>
  </si>
  <si>
    <t>3</t>
  </si>
  <si>
    <t>01.01.2016</t>
  </si>
  <si>
    <t>ГОД</t>
  </si>
  <si>
    <t>Внутренние источники</t>
  </si>
  <si>
    <t>Изменение остатков расчетов по внутренним привлечениям средств</t>
  </si>
  <si>
    <t>Доходы - всего</t>
  </si>
  <si>
    <t>Доходы от собственности</t>
  </si>
  <si>
    <t>прочие выплаты</t>
  </si>
  <si>
    <t>Безвозмездные  поступления от бюджетов</t>
  </si>
  <si>
    <t>Расходы по приобретению нефинансовых активов</t>
  </si>
  <si>
    <t>основных средств</t>
  </si>
  <si>
    <t>Источники финансирования дефицита средств - всего (стр.520+стр.620+стр.700+стр.820+стр.830)</t>
  </si>
  <si>
    <t>Расходы - всего</t>
  </si>
  <si>
    <t>Доходы от операций с активами</t>
  </si>
  <si>
    <t>выплаты по предоставлению займов (ссуд)</t>
  </si>
  <si>
    <t>Прочие расходы</t>
  </si>
  <si>
    <t>Расходы по приобретению финансовых активов</t>
  </si>
  <si>
    <t>увеличение остатков средств учреждения</t>
  </si>
  <si>
    <t>Безвозмездные перечисления бюджетам</t>
  </si>
  <si>
    <t>Социальное обеспечение</t>
  </si>
  <si>
    <t>Изменение остатков по внутренним расчетам</t>
  </si>
  <si>
    <t>Обслуживание долговых обязательств</t>
  </si>
  <si>
    <t>Безвозмездные перечисления организациям</t>
  </si>
  <si>
    <t>Доходы от оказания платных услуг (работ)</t>
  </si>
  <si>
    <t>Прочие доходы</t>
  </si>
  <si>
    <t>71634448</t>
  </si>
  <si>
    <t>Возвраты расходов и выплат обеспечений прошлых лет (стр. 300 (гр.5-9) = стр.900 (гр.4-8))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</si>
</sst>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0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lightGray">
        <bgColor indexed="22"/>
      </patternFill>
    </fill>
    <fill>
      <patternFill patternType="lightGray"/>
    </fill>
    <fill>
      <patternFill patternType="lightGray">
        <bgColor indexed="42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6" fillId="25" borderId="29" xfId="0" applyFont="1" applyFill="1" applyBorder="1" applyAlignment="1">
      <alignment horizontal="left" wrapText="1" indent="3"/>
    </xf>
    <xf numFmtId="49" fontId="6" fillId="25" borderId="26" xfId="0" applyNumberFormat="1" applyFont="1" applyFill="1" applyBorder="1" applyAlignment="1">
      <alignment horizontal="center" wrapText="1"/>
    </xf>
    <xf numFmtId="49" fontId="6" fillId="26" borderId="17" xfId="0" applyNumberFormat="1" applyFont="1" applyFill="1" applyBorder="1" applyAlignment="1" applyProtection="1">
      <alignment horizontal="center" wrapText="1"/>
      <protection locked="0"/>
    </xf>
    <xf numFmtId="164" fontId="2" fillId="26" borderId="17" xfId="0" applyNumberFormat="1" applyFont="1" applyFill="1" applyBorder="1" applyAlignment="1" applyProtection="1">
      <alignment horizontal="right"/>
      <protection locked="0"/>
    </xf>
    <xf numFmtId="164" fontId="2" fillId="26" borderId="30" xfId="0" applyNumberFormat="1" applyFont="1" applyFill="1" applyBorder="1" applyAlignment="1" applyProtection="1">
      <alignment horizontal="right"/>
      <protection locked="0"/>
    </xf>
    <xf numFmtId="164" fontId="2" fillId="27" borderId="45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49" fontId="6" fillId="0" borderId="6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Fill="1" applyBorder="1" applyAlignment="1" applyProtection="1">
      <alignment horizontal="left" wrapText="1"/>
      <protection locked="0"/>
    </xf>
    <xf numFmtId="49" fontId="2" fillId="0" borderId="40" xfId="0" applyNumberFormat="1" applyFont="1" applyBorder="1" applyAlignment="1">
      <alignment horizontal="center" vertical="top"/>
    </xf>
    <xf numFmtId="49" fontId="2" fillId="0" borderId="63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Border="1" applyAlignment="1" applyProtection="1">
      <alignment horizontal="left" wrapText="1"/>
      <protection locked="0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176"/>
  <sheetViews>
    <sheetView tabSelected="1" workbookViewId="0">
      <selection sqref="A1:I1"/>
    </sheetView>
  </sheetViews>
  <sheetFormatPr defaultRowHeight="12.75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>
      <c r="A1" s="210" t="s">
        <v>233</v>
      </c>
      <c r="B1" s="211"/>
      <c r="C1" s="211"/>
      <c r="D1" s="211"/>
      <c r="E1" s="211"/>
      <c r="F1" s="211"/>
      <c r="G1" s="211"/>
      <c r="H1" s="211"/>
      <c r="I1" s="211"/>
      <c r="J1" s="1"/>
    </row>
    <row r="2" spans="1:11" ht="15" customHeight="1">
      <c r="A2" s="212" t="s">
        <v>234</v>
      </c>
      <c r="B2" s="213"/>
      <c r="C2" s="213"/>
      <c r="D2" s="213"/>
      <c r="E2" s="213"/>
      <c r="F2" s="213"/>
      <c r="G2" s="213"/>
      <c r="H2" s="213"/>
      <c r="I2" s="213"/>
    </row>
    <row r="3" spans="1:11" ht="14.1" customHeight="1" thickBot="1">
      <c r="A3" s="210"/>
      <c r="B3" s="211"/>
      <c r="C3" s="211"/>
      <c r="D3" s="211"/>
      <c r="E3" s="211"/>
      <c r="F3" s="211"/>
      <c r="G3" s="211"/>
      <c r="H3" s="211"/>
      <c r="I3" s="211"/>
      <c r="J3" s="2" t="s">
        <v>0</v>
      </c>
      <c r="K3" s="13"/>
    </row>
    <row r="4" spans="1:11" ht="14.1" customHeight="1">
      <c r="B4" s="4"/>
      <c r="C4" s="4"/>
      <c r="D4" s="4"/>
      <c r="E4" s="4"/>
      <c r="F4" s="4"/>
      <c r="G4" s="4"/>
      <c r="H4" s="4"/>
      <c r="I4" s="118" t="s">
        <v>210</v>
      </c>
      <c r="J4" s="113" t="s">
        <v>1</v>
      </c>
      <c r="K4" s="13" t="s">
        <v>34</v>
      </c>
    </row>
    <row r="5" spans="1:11" ht="14.1" customHeight="1">
      <c r="A5" s="4"/>
      <c r="B5" s="4"/>
      <c r="C5" s="4"/>
      <c r="D5" s="11" t="s">
        <v>197</v>
      </c>
      <c r="E5" s="214" t="s">
        <v>258</v>
      </c>
      <c r="F5" s="214"/>
      <c r="G5" s="105"/>
      <c r="H5" s="105"/>
      <c r="I5" s="118" t="s">
        <v>211</v>
      </c>
      <c r="J5" s="157">
        <v>42370</v>
      </c>
      <c r="K5" s="13" t="s">
        <v>141</v>
      </c>
    </row>
    <row r="6" spans="1:11" s="8" customFormat="1" ht="22.5" customHeight="1">
      <c r="A6" s="6" t="s">
        <v>2</v>
      </c>
      <c r="B6" s="215" t="s">
        <v>255</v>
      </c>
      <c r="C6" s="215"/>
      <c r="D6" s="215"/>
      <c r="E6" s="215"/>
      <c r="F6" s="215"/>
      <c r="G6" s="215"/>
      <c r="H6" s="215"/>
      <c r="I6" s="7" t="s">
        <v>212</v>
      </c>
      <c r="J6" s="114" t="s">
        <v>254</v>
      </c>
      <c r="K6" s="184" t="s">
        <v>262</v>
      </c>
    </row>
    <row r="7" spans="1:11" s="8" customFormat="1">
      <c r="A7" s="6" t="s">
        <v>3</v>
      </c>
      <c r="B7" s="206"/>
      <c r="C7" s="206"/>
      <c r="D7" s="206"/>
      <c r="E7" s="206"/>
      <c r="F7" s="206"/>
      <c r="G7" s="206"/>
      <c r="H7" s="206"/>
      <c r="I7" s="7"/>
      <c r="J7" s="114"/>
      <c r="K7" s="184"/>
    </row>
    <row r="8" spans="1:11" s="8" customFormat="1">
      <c r="A8" s="6" t="s">
        <v>4</v>
      </c>
      <c r="B8" s="206"/>
      <c r="C8" s="206"/>
      <c r="D8" s="206"/>
      <c r="E8" s="206"/>
      <c r="F8" s="206"/>
      <c r="G8" s="206"/>
      <c r="H8" s="206"/>
      <c r="I8" s="9" t="s">
        <v>243</v>
      </c>
      <c r="J8" s="114" t="s">
        <v>286</v>
      </c>
      <c r="K8" s="184" t="s">
        <v>261</v>
      </c>
    </row>
    <row r="9" spans="1:11">
      <c r="A9" s="10" t="s">
        <v>5</v>
      </c>
      <c r="B9" s="10"/>
      <c r="C9" s="10"/>
      <c r="D9" s="10"/>
      <c r="E9" s="5"/>
      <c r="F9" s="5"/>
      <c r="G9" s="5"/>
      <c r="H9" s="5"/>
      <c r="I9" s="11" t="s">
        <v>212</v>
      </c>
      <c r="J9" s="115"/>
      <c r="K9" s="13"/>
    </row>
    <row r="10" spans="1:11">
      <c r="A10" s="10" t="s">
        <v>6</v>
      </c>
      <c r="B10" s="216"/>
      <c r="C10" s="216"/>
      <c r="D10" s="216"/>
      <c r="E10" s="216"/>
      <c r="F10" s="216"/>
      <c r="G10" s="216"/>
      <c r="H10" s="216"/>
      <c r="I10" s="11" t="s">
        <v>7</v>
      </c>
      <c r="J10" s="115"/>
      <c r="K10" s="13" t="s">
        <v>260</v>
      </c>
    </row>
    <row r="11" spans="1:11">
      <c r="A11" s="10" t="s">
        <v>8</v>
      </c>
      <c r="B11" s="217" t="s">
        <v>259</v>
      </c>
      <c r="C11" s="217"/>
      <c r="D11" s="217"/>
      <c r="E11" s="217"/>
      <c r="F11" s="217"/>
      <c r="G11" s="217"/>
      <c r="H11" s="217"/>
      <c r="I11" s="11"/>
      <c r="J11" s="116"/>
      <c r="K11" s="13" t="s">
        <v>263</v>
      </c>
    </row>
    <row r="12" spans="1:11" ht="14.1" customHeight="1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/>
    </row>
    <row r="13" spans="1:11" ht="12" customHeight="1" thickBot="1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213</v>
      </c>
      <c r="J13" s="117" t="s">
        <v>11</v>
      </c>
    </row>
    <row r="14" spans="1:11" ht="14.25" customHeight="1">
      <c r="A14" s="199" t="s">
        <v>12</v>
      </c>
      <c r="B14" s="199"/>
      <c r="C14" s="199"/>
      <c r="D14" s="199"/>
      <c r="E14" s="199"/>
      <c r="F14" s="199"/>
      <c r="G14" s="199"/>
      <c r="H14" s="199"/>
      <c r="I14" s="12"/>
      <c r="J14" s="12"/>
    </row>
    <row r="15" spans="1:11" ht="5.25" customHeight="1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>
      <c r="A16" s="19"/>
      <c r="B16" s="20"/>
      <c r="C16" s="20"/>
      <c r="D16" s="21"/>
      <c r="E16" s="207" t="s">
        <v>253</v>
      </c>
      <c r="F16" s="208"/>
      <c r="G16" s="208"/>
      <c r="H16" s="208"/>
      <c r="I16" s="209"/>
      <c r="J16" s="22"/>
    </row>
    <row r="17" spans="1:10" ht="9.9499999999999993" customHeight="1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>
      <c r="A21" s="42" t="s">
        <v>266</v>
      </c>
      <c r="B21" s="43" t="s">
        <v>40</v>
      </c>
      <c r="C21" s="44"/>
      <c r="D21" s="122">
        <f t="shared" ref="D21:J21" si="0">D22+D25+D26+D27+D31+D40</f>
        <v>1144520</v>
      </c>
      <c r="E21" s="122">
        <f t="shared" si="0"/>
        <v>22000</v>
      </c>
      <c r="F21" s="122">
        <f t="shared" si="0"/>
        <v>0</v>
      </c>
      <c r="G21" s="122">
        <f t="shared" si="0"/>
        <v>1106927.25</v>
      </c>
      <c r="H21" s="122">
        <f t="shared" si="0"/>
        <v>0</v>
      </c>
      <c r="I21" s="122">
        <f t="shared" si="0"/>
        <v>1128927.25</v>
      </c>
      <c r="J21" s="123">
        <f t="shared" si="0"/>
        <v>15592.75</v>
      </c>
    </row>
    <row r="22" spans="1:10">
      <c r="A22" s="49" t="s">
        <v>267</v>
      </c>
      <c r="B22" s="50" t="s">
        <v>41</v>
      </c>
      <c r="C22" s="45" t="s">
        <v>42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>
      <c r="A23" s="46" t="s">
        <v>43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>
      <c r="A24" s="51" t="s">
        <v>44</v>
      </c>
      <c r="B24" s="52" t="s">
        <v>232</v>
      </c>
      <c r="C24" s="45" t="s">
        <v>42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>
      <c r="A25" s="49" t="s">
        <v>284</v>
      </c>
      <c r="B25" s="50" t="s">
        <v>46</v>
      </c>
      <c r="C25" s="45" t="s">
        <v>47</v>
      </c>
      <c r="D25" s="126"/>
      <c r="E25" s="126"/>
      <c r="F25" s="127"/>
      <c r="G25" s="127"/>
      <c r="H25" s="127"/>
      <c r="I25" s="128">
        <f>SUM(E25:H25)</f>
        <v>0</v>
      </c>
      <c r="J25" s="129">
        <f>IF(IF(D25="",0,D25)=0,0,(IF(D25&gt;0,IF(I25&gt;D25,0,D25-I25),IF(I25&gt;D25,D25-I25,0))))</f>
        <v>0</v>
      </c>
    </row>
    <row r="26" spans="1:10" ht="24">
      <c r="A26" s="53" t="s">
        <v>48</v>
      </c>
      <c r="B26" s="50" t="s">
        <v>49</v>
      </c>
      <c r="C26" s="45" t="s">
        <v>50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>
      <c r="A27" s="49" t="s">
        <v>269</v>
      </c>
      <c r="B27" s="50" t="s">
        <v>51</v>
      </c>
      <c r="C27" s="45" t="s">
        <v>52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>
      <c r="A28" s="46" t="s">
        <v>53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2.5">
      <c r="A29" s="51" t="s">
        <v>54</v>
      </c>
      <c r="B29" s="52" t="s">
        <v>55</v>
      </c>
      <c r="C29" s="45" t="s">
        <v>56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2.5">
      <c r="A30" s="51" t="s">
        <v>57</v>
      </c>
      <c r="B30" s="50" t="s">
        <v>58</v>
      </c>
      <c r="C30" s="45" t="s">
        <v>59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>
      <c r="A31" s="49" t="s">
        <v>274</v>
      </c>
      <c r="B31" s="50" t="s">
        <v>60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>
      <c r="A32" s="46" t="s">
        <v>53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>
      <c r="A33" s="51" t="s">
        <v>225</v>
      </c>
      <c r="B33" s="52" t="s">
        <v>62</v>
      </c>
      <c r="C33" s="45" t="s">
        <v>214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>
      <c r="A34" s="57" t="s">
        <v>226</v>
      </c>
      <c r="B34" s="52" t="s">
        <v>215</v>
      </c>
      <c r="C34" s="45" t="s">
        <v>220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>
      <c r="A35" s="57" t="s">
        <v>227</v>
      </c>
      <c r="B35" s="52" t="s">
        <v>216</v>
      </c>
      <c r="C35" s="45" t="s">
        <v>221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>
      <c r="A36" s="57" t="s">
        <v>228</v>
      </c>
      <c r="B36" s="52" t="s">
        <v>217</v>
      </c>
      <c r="C36" s="45" t="s">
        <v>222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>
      <c r="A37" s="57" t="s">
        <v>229</v>
      </c>
      <c r="B37" s="50" t="s">
        <v>63</v>
      </c>
      <c r="C37" s="45" t="s">
        <v>164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>
      <c r="A38" s="57" t="s">
        <v>230</v>
      </c>
      <c r="B38" s="50" t="s">
        <v>218</v>
      </c>
      <c r="C38" s="45" t="s">
        <v>223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>
      <c r="A39" s="57" t="s">
        <v>231</v>
      </c>
      <c r="B39" s="50" t="s">
        <v>219</v>
      </c>
      <c r="C39" s="45" t="s">
        <v>224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>
      <c r="A40" s="55" t="s">
        <v>285</v>
      </c>
      <c r="B40" s="50" t="s">
        <v>64</v>
      </c>
      <c r="C40" s="56" t="s">
        <v>65</v>
      </c>
      <c r="D40" s="130">
        <f t="shared" ref="D40:J40" si="6">SUM(D42:D45)</f>
        <v>1144520</v>
      </c>
      <c r="E40" s="130">
        <f t="shared" si="6"/>
        <v>22000</v>
      </c>
      <c r="F40" s="130">
        <f t="shared" si="6"/>
        <v>0</v>
      </c>
      <c r="G40" s="130">
        <f t="shared" si="6"/>
        <v>1106927.25</v>
      </c>
      <c r="H40" s="130">
        <f t="shared" si="6"/>
        <v>0</v>
      </c>
      <c r="I40" s="130">
        <f t="shared" si="6"/>
        <v>1128927.25</v>
      </c>
      <c r="J40" s="131">
        <f t="shared" si="6"/>
        <v>15592.75</v>
      </c>
    </row>
    <row r="41" spans="1:10" ht="9.9499999999999993" customHeight="1">
      <c r="A41" s="46" t="s">
        <v>53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>
      <c r="A42" s="51" t="s">
        <v>244</v>
      </c>
      <c r="B42" s="52" t="s">
        <v>45</v>
      </c>
      <c r="C42" s="45" t="s">
        <v>65</v>
      </c>
      <c r="D42" s="126"/>
      <c r="E42" s="126"/>
      <c r="F42" s="127"/>
      <c r="G42" s="127"/>
      <c r="H42" s="127"/>
      <c r="I42" s="132">
        <f>SUM(E42:H42)</f>
        <v>0</v>
      </c>
      <c r="J42" s="133">
        <f>IF(IF(D42="",0,D42)=0,0,(IF(D42&gt;0,IF(I42&gt;D42,0,D42-I42),IF(I42&gt;D42,D42-I42,0))))</f>
        <v>0</v>
      </c>
    </row>
    <row r="43" spans="1:10" ht="22.5">
      <c r="A43" s="57" t="s">
        <v>245</v>
      </c>
      <c r="B43" s="52" t="s">
        <v>66</v>
      </c>
      <c r="C43" s="45" t="s">
        <v>65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>
      <c r="A44" s="57" t="s">
        <v>246</v>
      </c>
      <c r="B44" s="52" t="s">
        <v>67</v>
      </c>
      <c r="C44" s="45" t="s">
        <v>65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5" thickBot="1">
      <c r="A45" s="58" t="s">
        <v>247</v>
      </c>
      <c r="B45" s="59" t="s">
        <v>68</v>
      </c>
      <c r="C45" s="60" t="s">
        <v>65</v>
      </c>
      <c r="D45" s="121">
        <v>1144520</v>
      </c>
      <c r="E45" s="121">
        <v>22000</v>
      </c>
      <c r="F45" s="121"/>
      <c r="G45" s="121">
        <v>1106927.25</v>
      </c>
      <c r="H45" s="121"/>
      <c r="I45" s="134">
        <f>SUM(E45:H45)</f>
        <v>1128927.25</v>
      </c>
      <c r="J45" s="156">
        <f>IF(IF(D45="",0,D45)=0,0,(IF(D45&gt;0,IF(I45&gt;D45,0,D45-I45),IF(I45&gt;D45,D45-I45,0))))</f>
        <v>15592.75</v>
      </c>
    </row>
    <row r="46" spans="1:10" ht="15.95" customHeight="1">
      <c r="A46" s="199" t="s">
        <v>69</v>
      </c>
      <c r="B46" s="199"/>
      <c r="C46" s="199"/>
      <c r="D46" s="199"/>
      <c r="E46" s="199"/>
      <c r="F46" s="199"/>
      <c r="G46" s="199"/>
      <c r="H46" s="199"/>
      <c r="I46" s="5"/>
      <c r="J46" s="14" t="s">
        <v>239</v>
      </c>
    </row>
    <row r="47" spans="1:10" ht="4.5" customHeight="1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>
      <c r="A48" s="19"/>
      <c r="B48" s="20"/>
      <c r="C48" s="20"/>
      <c r="D48" s="21"/>
      <c r="E48" s="207" t="s">
        <v>253</v>
      </c>
      <c r="F48" s="208"/>
      <c r="G48" s="208"/>
      <c r="H48" s="208"/>
      <c r="I48" s="209"/>
      <c r="J48" s="22"/>
    </row>
    <row r="49" spans="1:10" ht="9.9499999999999993" customHeight="1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>
      <c r="A53" s="42" t="s">
        <v>273</v>
      </c>
      <c r="B53" s="67" t="s">
        <v>70</v>
      </c>
      <c r="C53" s="68"/>
      <c r="D53" s="122">
        <f t="shared" ref="D53:J53" si="7">D55+D60+D68+D72+D83+D87+D91+D92+D98</f>
        <v>1174367.48</v>
      </c>
      <c r="E53" s="122">
        <f t="shared" si="7"/>
        <v>1078752.6100000001</v>
      </c>
      <c r="F53" s="122">
        <f t="shared" si="7"/>
        <v>0</v>
      </c>
      <c r="G53" s="122">
        <f t="shared" si="7"/>
        <v>0</v>
      </c>
      <c r="H53" s="122">
        <f t="shared" si="7"/>
        <v>0</v>
      </c>
      <c r="I53" s="122">
        <f t="shared" si="7"/>
        <v>1078752.6100000001</v>
      </c>
      <c r="J53" s="123">
        <f t="shared" si="7"/>
        <v>95614.87</v>
      </c>
    </row>
    <row r="54" spans="1:10" ht="9.9499999999999993" customHeight="1">
      <c r="A54" s="61" t="s">
        <v>71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4">
      <c r="A55" s="53" t="s">
        <v>72</v>
      </c>
      <c r="B55" s="69" t="s">
        <v>73</v>
      </c>
      <c r="C55" s="45" t="s">
        <v>74</v>
      </c>
      <c r="D55" s="135">
        <f t="shared" ref="D55:J55" si="8">SUM(D57:D59)</f>
        <v>0</v>
      </c>
      <c r="E55" s="135">
        <f t="shared" si="8"/>
        <v>0</v>
      </c>
      <c r="F55" s="135">
        <f t="shared" si="8"/>
        <v>0</v>
      </c>
      <c r="G55" s="135">
        <f t="shared" si="8"/>
        <v>0</v>
      </c>
      <c r="H55" s="135">
        <f t="shared" si="8"/>
        <v>0</v>
      </c>
      <c r="I55" s="135">
        <f t="shared" si="8"/>
        <v>0</v>
      </c>
      <c r="J55" s="136">
        <f t="shared" si="8"/>
        <v>0</v>
      </c>
    </row>
    <row r="56" spans="1:10" ht="9.9499999999999993" customHeight="1">
      <c r="A56" s="64" t="s">
        <v>53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>
      <c r="A57" s="51" t="s">
        <v>75</v>
      </c>
      <c r="B57" s="52" t="s">
        <v>76</v>
      </c>
      <c r="C57" s="70" t="s">
        <v>77</v>
      </c>
      <c r="D57" s="127"/>
      <c r="E57" s="126"/>
      <c r="F57" s="127"/>
      <c r="G57" s="127"/>
      <c r="H57" s="127"/>
      <c r="I57" s="128">
        <f>SUM(E57:H57)</f>
        <v>0</v>
      </c>
      <c r="J57" s="129">
        <f>IF(IF(D57="",0,D57)=0,0,(IF(D57&gt;0,IF(I57&gt;D57,0,D57-I57),IF(I57&gt;D57,D57-I57,0))))</f>
        <v>0</v>
      </c>
    </row>
    <row r="58" spans="1:10">
      <c r="A58" s="57" t="s">
        <v>268</v>
      </c>
      <c r="B58" s="50" t="s">
        <v>78</v>
      </c>
      <c r="C58" s="70" t="s">
        <v>79</v>
      </c>
      <c r="D58" s="127"/>
      <c r="E58" s="126"/>
      <c r="F58" s="127"/>
      <c r="G58" s="127"/>
      <c r="H58" s="127"/>
      <c r="I58" s="128">
        <f>SUM(E58:H58)</f>
        <v>0</v>
      </c>
      <c r="J58" s="129">
        <f>IF(IF(D58="",0,D58)=0,0,(IF(D58&gt;0,IF(I58&gt;D58,0,D58-I58),IF(I58&gt;D58,D58-I58,0))))</f>
        <v>0</v>
      </c>
    </row>
    <row r="59" spans="1:10">
      <c r="A59" s="57" t="s">
        <v>80</v>
      </c>
      <c r="B59" s="50" t="s">
        <v>81</v>
      </c>
      <c r="C59" s="70" t="s">
        <v>82</v>
      </c>
      <c r="D59" s="127"/>
      <c r="E59" s="126"/>
      <c r="F59" s="127"/>
      <c r="G59" s="127"/>
      <c r="H59" s="127"/>
      <c r="I59" s="128">
        <f>SUM(E59:H59)</f>
        <v>0</v>
      </c>
      <c r="J59" s="129">
        <f>IF(IF(D59="",0,D59)=0,0,(IF(D59&gt;0,IF(I59&gt;D59,0,D59-I59),IF(I59&gt;D59,D59-I59,0))))</f>
        <v>0</v>
      </c>
    </row>
    <row r="60" spans="1:10">
      <c r="A60" s="53" t="s">
        <v>83</v>
      </c>
      <c r="B60" s="50" t="s">
        <v>84</v>
      </c>
      <c r="C60" s="70" t="s">
        <v>85</v>
      </c>
      <c r="D60" s="135">
        <f t="shared" ref="D60:J60" si="9">SUM(D62:D67)</f>
        <v>1152367.48</v>
      </c>
      <c r="E60" s="135">
        <f t="shared" si="9"/>
        <v>1068752.6100000001</v>
      </c>
      <c r="F60" s="135">
        <f t="shared" si="9"/>
        <v>0</v>
      </c>
      <c r="G60" s="135">
        <f t="shared" si="9"/>
        <v>0</v>
      </c>
      <c r="H60" s="135">
        <f t="shared" si="9"/>
        <v>0</v>
      </c>
      <c r="I60" s="135">
        <f t="shared" si="9"/>
        <v>1068752.6100000001</v>
      </c>
      <c r="J60" s="125">
        <f t="shared" si="9"/>
        <v>83614.87</v>
      </c>
    </row>
    <row r="61" spans="1:10" ht="9.9499999999999993" customHeight="1">
      <c r="A61" s="64" t="s">
        <v>53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>
      <c r="A62" s="51" t="s">
        <v>86</v>
      </c>
      <c r="B62" s="52" t="s">
        <v>87</v>
      </c>
      <c r="C62" s="70" t="s">
        <v>88</v>
      </c>
      <c r="D62" s="127"/>
      <c r="E62" s="126"/>
      <c r="F62" s="127"/>
      <c r="G62" s="127"/>
      <c r="H62" s="127"/>
      <c r="I62" s="128">
        <f t="shared" ref="I62:I67" si="10">SUM(E62:H62)</f>
        <v>0</v>
      </c>
      <c r="J62" s="129">
        <f t="shared" ref="J62:J67" si="11">IF(IF(D62="",0,D62)=0,0,(IF(D62&gt;0,IF(I62&gt;D62,0,D62-I62),IF(I62&gt;D62,D62-I62,0))))</f>
        <v>0</v>
      </c>
    </row>
    <row r="63" spans="1:10">
      <c r="A63" s="57" t="s">
        <v>89</v>
      </c>
      <c r="B63" s="50" t="s">
        <v>90</v>
      </c>
      <c r="C63" s="70" t="s">
        <v>91</v>
      </c>
      <c r="D63" s="127"/>
      <c r="E63" s="126"/>
      <c r="F63" s="127"/>
      <c r="G63" s="127"/>
      <c r="H63" s="127"/>
      <c r="I63" s="128">
        <f t="shared" si="10"/>
        <v>0</v>
      </c>
      <c r="J63" s="129">
        <f t="shared" si="11"/>
        <v>0</v>
      </c>
    </row>
    <row r="64" spans="1:10">
      <c r="A64" s="57" t="s">
        <v>92</v>
      </c>
      <c r="B64" s="50" t="s">
        <v>93</v>
      </c>
      <c r="C64" s="70" t="s">
        <v>94</v>
      </c>
      <c r="D64" s="127"/>
      <c r="E64" s="126"/>
      <c r="F64" s="127"/>
      <c r="G64" s="127"/>
      <c r="H64" s="127"/>
      <c r="I64" s="128">
        <f t="shared" si="10"/>
        <v>0</v>
      </c>
      <c r="J64" s="129">
        <f t="shared" si="11"/>
        <v>0</v>
      </c>
    </row>
    <row r="65" spans="1:10">
      <c r="A65" s="57" t="s">
        <v>95</v>
      </c>
      <c r="B65" s="50" t="s">
        <v>96</v>
      </c>
      <c r="C65" s="70" t="s">
        <v>97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>
      <c r="A66" s="57" t="s">
        <v>98</v>
      </c>
      <c r="B66" s="50" t="s">
        <v>99</v>
      </c>
      <c r="C66" s="70" t="s">
        <v>100</v>
      </c>
      <c r="D66" s="127"/>
      <c r="E66" s="126"/>
      <c r="F66" s="127"/>
      <c r="G66" s="127"/>
      <c r="H66" s="127"/>
      <c r="I66" s="128">
        <f t="shared" si="10"/>
        <v>0</v>
      </c>
      <c r="J66" s="129">
        <f t="shared" si="11"/>
        <v>0</v>
      </c>
    </row>
    <row r="67" spans="1:10">
      <c r="A67" s="57" t="s">
        <v>101</v>
      </c>
      <c r="B67" s="50" t="s">
        <v>102</v>
      </c>
      <c r="C67" s="70" t="s">
        <v>103</v>
      </c>
      <c r="D67" s="127">
        <v>1152367.48</v>
      </c>
      <c r="E67" s="126">
        <v>1068752.6100000001</v>
      </c>
      <c r="F67" s="127"/>
      <c r="G67" s="127"/>
      <c r="H67" s="127"/>
      <c r="I67" s="128">
        <f t="shared" si="10"/>
        <v>1068752.6100000001</v>
      </c>
      <c r="J67" s="129">
        <f t="shared" si="11"/>
        <v>83614.87</v>
      </c>
    </row>
    <row r="68" spans="1:10">
      <c r="A68" s="71" t="s">
        <v>282</v>
      </c>
      <c r="B68" s="47" t="s">
        <v>104</v>
      </c>
      <c r="C68" s="65" t="s">
        <v>105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499999999999993" customHeight="1">
      <c r="A69" s="64" t="s">
        <v>53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2.5">
      <c r="A70" s="51" t="s">
        <v>106</v>
      </c>
      <c r="B70" s="52" t="s">
        <v>107</v>
      </c>
      <c r="C70" s="70" t="s">
        <v>108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2.5">
      <c r="A71" s="57" t="s">
        <v>109</v>
      </c>
      <c r="B71" s="50" t="s">
        <v>110</v>
      </c>
      <c r="C71" s="70" t="s">
        <v>111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>
      <c r="A72" s="49" t="s">
        <v>283</v>
      </c>
      <c r="B72" s="50" t="s">
        <v>74</v>
      </c>
      <c r="C72" s="70" t="s">
        <v>112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499999999999993" customHeight="1">
      <c r="A73" s="64" t="s">
        <v>53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33.75">
      <c r="A74" s="51" t="s">
        <v>113</v>
      </c>
      <c r="B74" s="52" t="s">
        <v>77</v>
      </c>
      <c r="C74" s="70" t="s">
        <v>114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4.5" thickBot="1">
      <c r="A75" s="51" t="s">
        <v>115</v>
      </c>
      <c r="B75" s="104" t="s">
        <v>79</v>
      </c>
      <c r="C75" s="183" t="s">
        <v>116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5" customHeight="1">
      <c r="A76"/>
      <c r="B76" s="12"/>
      <c r="C76" s="12"/>
      <c r="D76" s="12"/>
      <c r="E76" s="5"/>
      <c r="F76" s="5"/>
      <c r="G76" s="5"/>
      <c r="H76" s="5"/>
      <c r="I76" s="5"/>
      <c r="J76" s="14" t="s">
        <v>238</v>
      </c>
    </row>
    <row r="77" spans="1:10" ht="7.5" customHeight="1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>
      <c r="A78" s="19"/>
      <c r="B78" s="20"/>
      <c r="C78" s="20"/>
      <c r="D78" s="21"/>
      <c r="E78" s="207" t="s">
        <v>253</v>
      </c>
      <c r="F78" s="208"/>
      <c r="G78" s="208"/>
      <c r="H78" s="208"/>
      <c r="I78" s="209"/>
      <c r="J78" s="22"/>
    </row>
    <row r="79" spans="1:10" ht="9.9499999999999993" customHeight="1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>
      <c r="A83" s="49" t="s">
        <v>279</v>
      </c>
      <c r="B83" s="52" t="s">
        <v>105</v>
      </c>
      <c r="C83" s="70" t="s">
        <v>117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499999999999993" customHeight="1">
      <c r="A84" s="46" t="s">
        <v>53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2.5">
      <c r="A85" s="51" t="s">
        <v>118</v>
      </c>
      <c r="B85" s="52" t="s">
        <v>111</v>
      </c>
      <c r="C85" s="70" t="s">
        <v>119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>
      <c r="A86" s="51" t="s">
        <v>120</v>
      </c>
      <c r="B86" s="50" t="s">
        <v>121</v>
      </c>
      <c r="C86" s="72" t="s">
        <v>122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>
      <c r="A87" s="49" t="s">
        <v>280</v>
      </c>
      <c r="B87" s="50" t="s">
        <v>112</v>
      </c>
      <c r="C87" s="70" t="s">
        <v>123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499999999999993" customHeight="1">
      <c r="A88" s="46" t="s">
        <v>53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>
      <c r="A89" s="51" t="s">
        <v>124</v>
      </c>
      <c r="B89" s="52" t="s">
        <v>116</v>
      </c>
      <c r="C89" s="70" t="s">
        <v>125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33.75">
      <c r="A90" s="51" t="s">
        <v>126</v>
      </c>
      <c r="B90" s="52" t="s">
        <v>127</v>
      </c>
      <c r="C90" s="70" t="s">
        <v>128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>
      <c r="A91" s="55" t="s">
        <v>276</v>
      </c>
      <c r="B91" s="50" t="s">
        <v>117</v>
      </c>
      <c r="C91" s="72" t="s">
        <v>129</v>
      </c>
      <c r="D91" s="140"/>
      <c r="E91" s="126"/>
      <c r="F91" s="127"/>
      <c r="G91" s="127"/>
      <c r="H91" s="127"/>
      <c r="I91" s="128">
        <f>SUM(E91:H91)</f>
        <v>0</v>
      </c>
      <c r="J91" s="129">
        <f>IF(IF(D91="",0,D91)=0,0,(IF(D91&gt;0,IF(I91&gt;D91,0,D91-I91),IF(I91&gt;D91,D91-I91,0))))</f>
        <v>0</v>
      </c>
    </row>
    <row r="92" spans="1:10" ht="24">
      <c r="A92" s="53" t="s">
        <v>270</v>
      </c>
      <c r="B92" s="52" t="s">
        <v>123</v>
      </c>
      <c r="C92" s="70" t="s">
        <v>130</v>
      </c>
      <c r="D92" s="135">
        <f t="shared" ref="D92:J92" si="16">SUM(D94:D97)</f>
        <v>22000</v>
      </c>
      <c r="E92" s="135">
        <f t="shared" si="16"/>
        <v>10000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10000</v>
      </c>
      <c r="J92" s="125">
        <f t="shared" si="16"/>
        <v>12000</v>
      </c>
    </row>
    <row r="93" spans="1:10" ht="9.9499999999999993" customHeight="1">
      <c r="A93" s="46" t="s">
        <v>53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>
      <c r="A94" s="73" t="s">
        <v>271</v>
      </c>
      <c r="B94" s="52" t="s">
        <v>131</v>
      </c>
      <c r="C94" s="70" t="s">
        <v>132</v>
      </c>
      <c r="D94" s="127">
        <v>17000</v>
      </c>
      <c r="E94" s="126">
        <v>10000</v>
      </c>
      <c r="F94" s="127"/>
      <c r="G94" s="127"/>
      <c r="H94" s="127"/>
      <c r="I94" s="128">
        <f>SUM(E94:H94)</f>
        <v>10000</v>
      </c>
      <c r="J94" s="129">
        <f>IF(IF(D94="",0,D94)=0,0,(IF(D94&gt;0,IF(I94&gt;D94,0,D94-I94),IF(I94&gt;D94,D94-I94,0))))</f>
        <v>7000</v>
      </c>
    </row>
    <row r="95" spans="1:10">
      <c r="A95" s="73" t="s">
        <v>133</v>
      </c>
      <c r="B95" s="52" t="s">
        <v>125</v>
      </c>
      <c r="C95" s="70" t="s">
        <v>134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>
      <c r="A96" s="73" t="s">
        <v>135</v>
      </c>
      <c r="B96" s="52" t="s">
        <v>128</v>
      </c>
      <c r="C96" s="70" t="s">
        <v>136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>
      <c r="A97" s="73" t="s">
        <v>137</v>
      </c>
      <c r="B97" s="50" t="s">
        <v>138</v>
      </c>
      <c r="C97" s="70" t="s">
        <v>139</v>
      </c>
      <c r="D97" s="127">
        <v>5000</v>
      </c>
      <c r="E97" s="126"/>
      <c r="F97" s="127"/>
      <c r="G97" s="127"/>
      <c r="H97" s="127"/>
      <c r="I97" s="128">
        <f>SUM(E97:H97)</f>
        <v>0</v>
      </c>
      <c r="J97" s="129">
        <f>IF(IF(D97="",0,D97)=0,0,(IF(D97&gt;0,IF(I97&gt;D97,0,D97-I97),IF(I97&gt;D97,D97-I97,0))))</f>
        <v>5000</v>
      </c>
    </row>
    <row r="98" spans="1:10" ht="24">
      <c r="A98" s="53" t="s">
        <v>277</v>
      </c>
      <c r="B98" s="52" t="s">
        <v>140</v>
      </c>
      <c r="C98" s="70" t="s">
        <v>141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499999999999993" customHeight="1">
      <c r="A99" s="46" t="s">
        <v>43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>
      <c r="A100" s="73" t="s">
        <v>189</v>
      </c>
      <c r="B100" s="52" t="s">
        <v>142</v>
      </c>
      <c r="C100" s="70" t="s">
        <v>143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>
      <c r="A101" s="73" t="s">
        <v>144</v>
      </c>
      <c r="B101" s="52" t="s">
        <v>145</v>
      </c>
      <c r="C101" s="70" t="s">
        <v>146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5" thickBot="1">
      <c r="A102" s="73" t="s">
        <v>147</v>
      </c>
      <c r="B102" s="47" t="s">
        <v>148</v>
      </c>
      <c r="C102" s="66" t="s">
        <v>149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3.25" thickBot="1">
      <c r="A103" s="74" t="s">
        <v>287</v>
      </c>
      <c r="B103" s="104" t="s">
        <v>130</v>
      </c>
      <c r="C103" s="162"/>
      <c r="D103" s="121"/>
      <c r="E103" s="145">
        <f>D158</f>
        <v>0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0</v>
      </c>
      <c r="J103" s="144">
        <f>IF(IF(D103="",0,D103)=0,0,(IF(D103&gt;0,IF(I103&gt;D103,0,D103-I103),IF(I103&gt;D103,D103-I103,0))))</f>
        <v>0</v>
      </c>
    </row>
    <row r="104" spans="1:10" ht="20.25" customHeight="1" thickBot="1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>
      <c r="A105" s="74" t="s">
        <v>150</v>
      </c>
      <c r="B105" s="75">
        <v>450</v>
      </c>
      <c r="C105" s="75"/>
      <c r="D105" s="145">
        <f t="shared" ref="D105:I105" si="18">D21-(D53+D103)</f>
        <v>-29847.48</v>
      </c>
      <c r="E105" s="145">
        <f t="shared" si="18"/>
        <v>-1056752.6100000001</v>
      </c>
      <c r="F105" s="145">
        <f t="shared" si="18"/>
        <v>0</v>
      </c>
      <c r="G105" s="145">
        <f t="shared" si="18"/>
        <v>1106927.25</v>
      </c>
      <c r="H105" s="145">
        <f t="shared" si="18"/>
        <v>0</v>
      </c>
      <c r="I105" s="145">
        <f t="shared" si="18"/>
        <v>50174.64</v>
      </c>
      <c r="J105" s="99" t="s">
        <v>61</v>
      </c>
    </row>
    <row r="106" spans="1:10" ht="15.95" customHeight="1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>
      <c r="A107" s="199" t="s">
        <v>151</v>
      </c>
      <c r="B107" s="199"/>
      <c r="C107" s="199"/>
      <c r="D107" s="199"/>
      <c r="E107" s="199"/>
      <c r="F107" s="199"/>
      <c r="G107" s="199"/>
      <c r="H107" s="199"/>
      <c r="J107" s="35" t="s">
        <v>152</v>
      </c>
    </row>
    <row r="108" spans="1:10" ht="11.25" customHeight="1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>
      <c r="A109" s="19"/>
      <c r="B109" s="20"/>
      <c r="C109" s="20"/>
      <c r="D109" s="21"/>
      <c r="E109" s="207" t="s">
        <v>253</v>
      </c>
      <c r="F109" s="208"/>
      <c r="G109" s="208"/>
      <c r="H109" s="208"/>
      <c r="I109" s="209"/>
      <c r="J109" s="22"/>
    </row>
    <row r="110" spans="1:10" ht="10.5" customHeight="1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>
      <c r="A114" s="76" t="s">
        <v>272</v>
      </c>
      <c r="B114" s="43" t="s">
        <v>141</v>
      </c>
      <c r="C114" s="77"/>
      <c r="D114" s="146">
        <f>D116+D123+D128+D131+D135+D146</f>
        <v>29847.48</v>
      </c>
      <c r="E114" s="146">
        <f>E116+E123+E128+E131+E135+E146</f>
        <v>1056752.6100000001</v>
      </c>
      <c r="F114" s="146">
        <f>F116+F123+F128+F131+F135+F146</f>
        <v>0</v>
      </c>
      <c r="G114" s="147">
        <f>G116+G123+G128+G131+G146</f>
        <v>-1106927.25</v>
      </c>
      <c r="H114" s="147">
        <f>H116+H123+H128+H131+H146</f>
        <v>0</v>
      </c>
      <c r="I114" s="146">
        <f>I116+I123+I128+I131+I135+I146</f>
        <v>-50174.64</v>
      </c>
      <c r="J114" s="123">
        <f>J116+J123+J128+J131+J135+J146</f>
        <v>80022.12</v>
      </c>
    </row>
    <row r="115" spans="1:10" ht="9.9499999999999993" customHeight="1">
      <c r="A115" s="78" t="s">
        <v>153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>
      <c r="A116" s="81" t="s">
        <v>264</v>
      </c>
      <c r="B116" s="82" t="s">
        <v>143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499999999999993" customHeight="1">
      <c r="A117" s="78" t="s">
        <v>154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>
      <c r="A118" s="84" t="s">
        <v>235</v>
      </c>
      <c r="B118" s="82" t="s">
        <v>155</v>
      </c>
      <c r="C118" s="44" t="s">
        <v>87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>
      <c r="A119" s="84" t="s">
        <v>156</v>
      </c>
      <c r="B119" s="85" t="s">
        <v>158</v>
      </c>
      <c r="C119" s="44" t="s">
        <v>241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>
      <c r="A120" s="84" t="s">
        <v>275</v>
      </c>
      <c r="B120" s="85" t="s">
        <v>161</v>
      </c>
      <c r="C120" s="44" t="s">
        <v>242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>
      <c r="A121" s="84" t="s">
        <v>157</v>
      </c>
      <c r="B121" s="85" t="s">
        <v>191</v>
      </c>
      <c r="C121" s="44" t="s">
        <v>159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>
      <c r="A122" s="84" t="s">
        <v>236</v>
      </c>
      <c r="B122" s="85" t="s">
        <v>190</v>
      </c>
      <c r="C122" s="44" t="s">
        <v>162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>
      <c r="A123" s="81" t="s">
        <v>163</v>
      </c>
      <c r="B123" s="82" t="s">
        <v>164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499999999999993" customHeight="1">
      <c r="A124" s="86" t="s">
        <v>165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>
      <c r="A125" s="84" t="s">
        <v>235</v>
      </c>
      <c r="B125" s="82" t="s">
        <v>166</v>
      </c>
      <c r="C125" s="44" t="s">
        <v>87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>
      <c r="A126" s="84" t="s">
        <v>157</v>
      </c>
      <c r="B126" s="82" t="s">
        <v>167</v>
      </c>
      <c r="C126" s="44" t="s">
        <v>168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>
      <c r="A127" s="84" t="s">
        <v>160</v>
      </c>
      <c r="B127" s="85" t="s">
        <v>169</v>
      </c>
      <c r="C127" s="44" t="s">
        <v>170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>
      <c r="A128" s="81" t="s">
        <v>171</v>
      </c>
      <c r="B128" s="85" t="s">
        <v>172</v>
      </c>
      <c r="C128" s="44"/>
      <c r="D128" s="150">
        <v>29847.48</v>
      </c>
      <c r="E128" s="124">
        <f>E129+E130</f>
        <v>-50174.64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-50174.64</v>
      </c>
      <c r="J128" s="129">
        <f>IF(IF(D128="",0,D128)=0,0,(IF(D128&gt;0,IF(I128&gt;D128,0,D128-I128),IF(I128&gt;D128,D128-I128,0))))</f>
        <v>80022.12</v>
      </c>
    </row>
    <row r="129" spans="1:10">
      <c r="A129" s="84" t="s">
        <v>173</v>
      </c>
      <c r="B129" s="85" t="s">
        <v>159</v>
      </c>
      <c r="C129" s="44" t="s">
        <v>174</v>
      </c>
      <c r="D129" s="94" t="s">
        <v>61</v>
      </c>
      <c r="E129" s="126">
        <v>-1128927.25</v>
      </c>
      <c r="F129" s="126">
        <v>-1106927.25</v>
      </c>
      <c r="G129" s="127">
        <v>-1106927.25</v>
      </c>
      <c r="H129" s="151"/>
      <c r="I129" s="128">
        <f>SUM(E129:H129)</f>
        <v>-3342781.75</v>
      </c>
      <c r="J129" s="97" t="s">
        <v>61</v>
      </c>
    </row>
    <row r="130" spans="1:10">
      <c r="A130" s="84" t="s">
        <v>175</v>
      </c>
      <c r="B130" s="85" t="s">
        <v>168</v>
      </c>
      <c r="C130" s="44" t="s">
        <v>176</v>
      </c>
      <c r="D130" s="94" t="s">
        <v>61</v>
      </c>
      <c r="E130" s="126">
        <v>1078752.6100000001</v>
      </c>
      <c r="F130" s="126">
        <v>1106927.25</v>
      </c>
      <c r="G130" s="127">
        <v>1106927.25</v>
      </c>
      <c r="H130" s="151"/>
      <c r="I130" s="128">
        <f>SUM(E130:H130)</f>
        <v>3292607.11</v>
      </c>
      <c r="J130" s="97" t="s">
        <v>61</v>
      </c>
    </row>
    <row r="131" spans="1:10" ht="24">
      <c r="A131" s="81" t="s">
        <v>192</v>
      </c>
      <c r="B131" s="79" t="s">
        <v>193</v>
      </c>
      <c r="C131" s="87"/>
      <c r="D131" s="150"/>
      <c r="E131" s="124">
        <f>E133+E134</f>
        <v>1106927.25</v>
      </c>
      <c r="F131" s="124">
        <f>F133+F134</f>
        <v>0</v>
      </c>
      <c r="G131" s="124">
        <f>G133+G134</f>
        <v>-1106927.25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499999999999993" customHeight="1">
      <c r="A132" s="78" t="s">
        <v>53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>
      <c r="A133" s="84" t="s">
        <v>278</v>
      </c>
      <c r="B133" s="82" t="s">
        <v>195</v>
      </c>
      <c r="C133" s="83" t="s">
        <v>174</v>
      </c>
      <c r="D133" s="126"/>
      <c r="E133" s="126">
        <v>1106927.25</v>
      </c>
      <c r="F133" s="126">
        <v>1106927.25</v>
      </c>
      <c r="G133" s="151"/>
      <c r="H133" s="151"/>
      <c r="I133" s="128">
        <f>SUM(E133:H133)</f>
        <v>2213854.5</v>
      </c>
      <c r="J133" s="120" t="s">
        <v>61</v>
      </c>
    </row>
    <row r="134" spans="1:10">
      <c r="A134" s="84" t="s">
        <v>194</v>
      </c>
      <c r="B134" s="79" t="s">
        <v>196</v>
      </c>
      <c r="C134" s="80" t="s">
        <v>176</v>
      </c>
      <c r="D134" s="160"/>
      <c r="E134" s="160"/>
      <c r="F134" s="160">
        <v>-1106927.25</v>
      </c>
      <c r="G134" s="165">
        <v>-1106927.25</v>
      </c>
      <c r="H134" s="165"/>
      <c r="I134" s="161">
        <f>SUM(E134:H134)</f>
        <v>-2213854.5</v>
      </c>
      <c r="J134" s="90" t="s">
        <v>61</v>
      </c>
    </row>
    <row r="135" spans="1:10" ht="24">
      <c r="A135" s="81" t="s">
        <v>281</v>
      </c>
      <c r="B135" s="85" t="s">
        <v>170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61</v>
      </c>
      <c r="H135" s="98" t="s">
        <v>61</v>
      </c>
      <c r="I135" s="139">
        <f>I137+I138</f>
        <v>0</v>
      </c>
      <c r="J135" s="125">
        <f>J137+J138</f>
        <v>0</v>
      </c>
    </row>
    <row r="136" spans="1:10" ht="9.9499999999999993" customHeight="1">
      <c r="A136" s="78" t="s">
        <v>53</v>
      </c>
      <c r="B136" s="79"/>
      <c r="C136" s="83"/>
      <c r="D136" s="92"/>
      <c r="E136" s="92"/>
      <c r="F136" s="89"/>
      <c r="G136" s="88" t="s">
        <v>178</v>
      </c>
      <c r="H136" s="88"/>
      <c r="I136" s="88"/>
      <c r="J136" s="90"/>
    </row>
    <row r="137" spans="1:10" ht="22.5">
      <c r="A137" s="84" t="s">
        <v>179</v>
      </c>
      <c r="B137" s="163" t="s">
        <v>180</v>
      </c>
      <c r="C137" s="83"/>
      <c r="D137" s="153"/>
      <c r="E137" s="154"/>
      <c r="F137" s="155"/>
      <c r="G137" s="91" t="s">
        <v>61</v>
      </c>
      <c r="H137" s="91" t="s">
        <v>61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3.25" thickBot="1">
      <c r="A138" s="84" t="s">
        <v>181</v>
      </c>
      <c r="B138" s="59" t="s">
        <v>182</v>
      </c>
      <c r="C138" s="60"/>
      <c r="D138" s="152"/>
      <c r="E138" s="121"/>
      <c r="F138" s="142"/>
      <c r="G138" s="103" t="s">
        <v>61</v>
      </c>
      <c r="H138" s="103" t="s">
        <v>61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5">
      <c r="C139" s="12"/>
      <c r="E139" s="5"/>
      <c r="F139" s="5"/>
      <c r="G139" s="5"/>
      <c r="H139" s="5"/>
      <c r="J139" s="35" t="s">
        <v>177</v>
      </c>
    </row>
    <row r="140" spans="1:10" ht="11.25" customHeight="1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>
      <c r="A141" s="19"/>
      <c r="B141" s="20"/>
      <c r="C141" s="20"/>
      <c r="D141" s="21"/>
      <c r="E141" s="207" t="s">
        <v>253</v>
      </c>
      <c r="F141" s="208"/>
      <c r="G141" s="208"/>
      <c r="H141" s="208"/>
      <c r="I141" s="209"/>
      <c r="J141" s="22"/>
    </row>
    <row r="142" spans="1:10" ht="10.5" customHeight="1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>
      <c r="A146" s="81" t="s">
        <v>265</v>
      </c>
      <c r="B146" s="85" t="s">
        <v>183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499999999999993" customHeight="1">
      <c r="A147" s="78" t="s">
        <v>53</v>
      </c>
      <c r="B147" s="79"/>
      <c r="C147" s="83"/>
      <c r="D147" s="92"/>
      <c r="E147" s="92"/>
      <c r="F147" s="89"/>
      <c r="G147" s="88" t="s">
        <v>178</v>
      </c>
      <c r="H147" s="88"/>
      <c r="I147" s="88"/>
      <c r="J147" s="90"/>
    </row>
    <row r="148" spans="1:10" ht="33.75">
      <c r="A148" s="84" t="s">
        <v>184</v>
      </c>
      <c r="B148" s="82" t="s">
        <v>185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34.5" thickBot="1">
      <c r="A149" s="84" t="s">
        <v>186</v>
      </c>
      <c r="B149" s="59" t="s">
        <v>187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5">
      <c r="A151" s="199" t="s">
        <v>248</v>
      </c>
      <c r="B151" s="199"/>
      <c r="C151" s="199"/>
      <c r="D151" s="199"/>
      <c r="E151" s="199"/>
      <c r="F151" s="199"/>
      <c r="G151" s="199"/>
      <c r="H151" s="199"/>
      <c r="J151" s="35"/>
    </row>
    <row r="152" spans="1:10" ht="11.25" customHeight="1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>
      <c r="A153" s="19"/>
      <c r="B153" s="20"/>
      <c r="C153" s="20"/>
      <c r="D153" s="203" t="s">
        <v>249</v>
      </c>
      <c r="E153" s="204"/>
      <c r="F153" s="204"/>
      <c r="G153" s="204"/>
      <c r="H153" s="204"/>
      <c r="I153" s="170"/>
      <c r="J153" s="170"/>
    </row>
    <row r="154" spans="1:10" ht="10.5" customHeight="1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>
      <c r="A158" s="182" t="s">
        <v>252</v>
      </c>
      <c r="B158" s="177" t="s">
        <v>250</v>
      </c>
      <c r="C158" s="178"/>
      <c r="D158" s="179">
        <f>SUM(D160:D161)</f>
        <v>0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0</v>
      </c>
      <c r="I158"/>
    </row>
    <row r="159" spans="1:10" ht="9.9499999999999993" customHeight="1">
      <c r="A159" s="58" t="s">
        <v>251</v>
      </c>
      <c r="B159" s="82"/>
      <c r="C159" s="44"/>
      <c r="D159" s="94"/>
      <c r="E159" s="94"/>
      <c r="F159" s="95"/>
      <c r="G159" s="95"/>
      <c r="H159" s="120"/>
      <c r="I159"/>
    </row>
    <row r="160" spans="1:10">
      <c r="A160" s="185"/>
      <c r="B160" s="186" t="s">
        <v>250</v>
      </c>
      <c r="C160" s="187"/>
      <c r="D160" s="188"/>
      <c r="E160" s="188"/>
      <c r="F160" s="189"/>
      <c r="G160" s="189"/>
      <c r="H160" s="190">
        <f>SUM(D160:G160)</f>
        <v>0</v>
      </c>
      <c r="I160"/>
    </row>
    <row r="161" spans="1:15" ht="0.75" customHeight="1" thickBot="1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>
      <c r="A163" s="38" t="s">
        <v>198</v>
      </c>
      <c r="B163" s="200" t="s">
        <v>257</v>
      </c>
      <c r="C163" s="200"/>
      <c r="D163" s="200"/>
      <c r="E163" s="202" t="s">
        <v>202</v>
      </c>
      <c r="F163" s="202"/>
      <c r="G163" s="202"/>
      <c r="H163" s="202"/>
      <c r="I163" s="201"/>
      <c r="J163" s="201"/>
      <c r="O163" s="112"/>
    </row>
    <row r="164" spans="1:15" s="106" customFormat="1" ht="9.75" customHeight="1">
      <c r="A164" s="107" t="s">
        <v>201</v>
      </c>
      <c r="B164" s="196" t="s">
        <v>199</v>
      </c>
      <c r="C164" s="196"/>
      <c r="D164" s="196"/>
      <c r="E164" s="196" t="s">
        <v>203</v>
      </c>
      <c r="F164" s="196"/>
      <c r="G164" s="196"/>
      <c r="H164" s="196"/>
      <c r="I164" s="192" t="s">
        <v>199</v>
      </c>
      <c r="J164" s="192"/>
    </row>
    <row r="165" spans="1:15" s="106" customFormat="1" ht="12.75" customHeight="1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>
      <c r="A166" s="107" t="s">
        <v>200</v>
      </c>
      <c r="B166" s="201" t="s">
        <v>256</v>
      </c>
      <c r="C166" s="201"/>
      <c r="D166" s="201"/>
      <c r="E166" s="108"/>
      <c r="F166" s="108"/>
      <c r="G166" s="108"/>
      <c r="H166" s="108"/>
      <c r="I166" s="108"/>
      <c r="J166" s="108"/>
    </row>
    <row r="167" spans="1:15" s="106" customFormat="1" ht="9.75" customHeight="1">
      <c r="A167" s="107" t="s">
        <v>201</v>
      </c>
      <c r="B167" s="192" t="s">
        <v>199</v>
      </c>
      <c r="C167" s="192"/>
      <c r="D167" s="192"/>
      <c r="E167" s="108"/>
      <c r="F167" s="108"/>
      <c r="G167" s="108"/>
      <c r="H167" s="108"/>
      <c r="I167" s="108"/>
      <c r="J167" s="108"/>
    </row>
    <row r="168" spans="1:15" s="106" customFormat="1" ht="28.5" customHeight="1">
      <c r="A168" s="107"/>
      <c r="B168" s="107"/>
      <c r="C168" s="107"/>
      <c r="D168" s="198" t="s">
        <v>240</v>
      </c>
      <c r="E168" s="198"/>
      <c r="F168" s="198"/>
      <c r="G168" s="205"/>
      <c r="H168" s="205"/>
      <c r="I168" s="205"/>
      <c r="J168" s="205"/>
    </row>
    <row r="169" spans="1:15" s="106" customFormat="1" ht="11.25" customHeight="1">
      <c r="A169" s="107"/>
      <c r="B169" s="107"/>
      <c r="C169" s="107"/>
      <c r="D169" s="108"/>
      <c r="E169" s="108"/>
      <c r="F169" s="108"/>
      <c r="G169" s="192" t="s">
        <v>237</v>
      </c>
      <c r="H169" s="192"/>
      <c r="I169" s="192"/>
      <c r="J169" s="192"/>
    </row>
    <row r="170" spans="1:15" s="106" customFormat="1" ht="26.25" customHeight="1">
      <c r="A170" s="107"/>
      <c r="B170" s="197" t="s">
        <v>204</v>
      </c>
      <c r="C170" s="197"/>
      <c r="D170" s="197"/>
      <c r="E170" s="193"/>
      <c r="F170" s="193"/>
      <c r="G170" s="194"/>
      <c r="H170" s="194"/>
      <c r="I170" s="193"/>
      <c r="J170" s="193"/>
    </row>
    <row r="171" spans="1:15" s="106" customFormat="1" ht="10.5" customHeight="1">
      <c r="A171" s="107"/>
      <c r="B171" s="197" t="s">
        <v>205</v>
      </c>
      <c r="C171" s="197"/>
      <c r="D171" s="197"/>
      <c r="E171" s="192" t="s">
        <v>207</v>
      </c>
      <c r="F171" s="192"/>
      <c r="G171" s="195" t="s">
        <v>206</v>
      </c>
      <c r="H171" s="195"/>
      <c r="I171" s="195" t="s">
        <v>199</v>
      </c>
      <c r="J171" s="195"/>
    </row>
    <row r="172" spans="1:15" s="106" customFormat="1" ht="23.25" customHeight="1">
      <c r="A172" s="106" t="s">
        <v>208</v>
      </c>
      <c r="B172" s="193"/>
      <c r="C172" s="193"/>
      <c r="D172" s="193"/>
      <c r="E172" s="194"/>
      <c r="F172" s="194"/>
      <c r="G172" s="193"/>
      <c r="H172" s="193"/>
      <c r="I172" s="193"/>
      <c r="J172" s="193"/>
    </row>
    <row r="173" spans="1:15" s="106" customFormat="1" ht="12" customHeight="1">
      <c r="A173" s="41"/>
      <c r="B173" s="192" t="s">
        <v>207</v>
      </c>
      <c r="C173" s="192"/>
      <c r="D173" s="192"/>
      <c r="E173" s="195" t="s">
        <v>206</v>
      </c>
      <c r="F173" s="195"/>
      <c r="G173" s="192" t="s">
        <v>199</v>
      </c>
      <c r="H173" s="192"/>
      <c r="I173" s="191" t="s">
        <v>209</v>
      </c>
      <c r="J173" s="191"/>
      <c r="K173" s="119"/>
    </row>
    <row r="174" spans="1:15" s="106" customFormat="1" ht="9.75" customHeight="1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>
      <c r="A175" s="158" t="s">
        <v>188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A1:I1"/>
    <mergeCell ref="A2:I2"/>
    <mergeCell ref="A3:I3"/>
    <mergeCell ref="E5:F5"/>
    <mergeCell ref="B6:H6"/>
    <mergeCell ref="B7:H7"/>
    <mergeCell ref="E48:I48"/>
    <mergeCell ref="E78:I78"/>
    <mergeCell ref="E109:I109"/>
    <mergeCell ref="E141:I141"/>
    <mergeCell ref="B8:H8"/>
    <mergeCell ref="A46:H46"/>
    <mergeCell ref="A14:H14"/>
    <mergeCell ref="E16:I16"/>
    <mergeCell ref="B10:H10"/>
    <mergeCell ref="B11:H11"/>
    <mergeCell ref="A107:H107"/>
    <mergeCell ref="B163:D163"/>
    <mergeCell ref="B170:D170"/>
    <mergeCell ref="B166:D166"/>
    <mergeCell ref="I163:J163"/>
    <mergeCell ref="E163:H163"/>
    <mergeCell ref="A151:H151"/>
    <mergeCell ref="D153:H153"/>
    <mergeCell ref="G168:J168"/>
    <mergeCell ref="B164:D164"/>
    <mergeCell ref="I170:J170"/>
    <mergeCell ref="I171:J171"/>
    <mergeCell ref="B171:D171"/>
    <mergeCell ref="I164:J164"/>
    <mergeCell ref="G170:H170"/>
    <mergeCell ref="E164:H164"/>
    <mergeCell ref="B167:D167"/>
    <mergeCell ref="E171:F171"/>
    <mergeCell ref="D168:F168"/>
    <mergeCell ref="G169:J169"/>
    <mergeCell ref="G171:H171"/>
    <mergeCell ref="E170:F170"/>
    <mergeCell ref="I173:J173"/>
    <mergeCell ref="G173:H173"/>
    <mergeCell ref="B172:D172"/>
    <mergeCell ref="E172:F172"/>
    <mergeCell ref="E173:F173"/>
    <mergeCell ref="G172:H172"/>
    <mergeCell ref="B173:D173"/>
    <mergeCell ref="I172:J17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uzer</cp:lastModifiedBy>
  <dcterms:created xsi:type="dcterms:W3CDTF">2011-03-25T10:45:34Z</dcterms:created>
  <dcterms:modified xsi:type="dcterms:W3CDTF">2016-02-18T14:44:10Z</dcterms:modified>
</cp:coreProperties>
</file>